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1015" windowHeight="99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A47" i="1"/>
  <c r="F44" s="1"/>
  <c r="A41"/>
  <c r="F40"/>
  <c r="F39"/>
  <c r="G41" s="1"/>
  <c r="A31"/>
  <c r="F28"/>
  <c r="F27"/>
  <c r="F26"/>
  <c r="F25"/>
  <c r="F24"/>
  <c r="F23"/>
  <c r="F22"/>
  <c r="F21"/>
  <c r="G31" s="1"/>
  <c r="A18"/>
  <c r="F16"/>
  <c r="F14"/>
  <c r="F12"/>
  <c r="F11"/>
  <c r="A33" l="1"/>
  <c r="G18"/>
  <c r="G33" s="1"/>
  <c r="F45" s="1"/>
  <c r="G47" s="1"/>
</calcChain>
</file>

<file path=xl/sharedStrings.xml><?xml version="1.0" encoding="utf-8"?>
<sst xmlns="http://schemas.openxmlformats.org/spreadsheetml/2006/main" count="42" uniqueCount="40">
  <si>
    <t>MOUNT VICTORIA RESIDENTS' ASSOCIATION INC</t>
  </si>
  <si>
    <t>THE 2015/16 FINANCIAL STATEMENTS</t>
  </si>
  <si>
    <t>STATEMENT OF RECEIPTS AND PAYMENTS</t>
  </si>
  <si>
    <t>for the year ended 31 August 2016</t>
  </si>
  <si>
    <t>2014/15</t>
  </si>
  <si>
    <t>Notes</t>
  </si>
  <si>
    <t>$</t>
  </si>
  <si>
    <t>RECEIPTS</t>
  </si>
  <si>
    <t>Subscriptions</t>
  </si>
  <si>
    <t>Donations - general</t>
  </si>
  <si>
    <t>Donations specifically for representation at High Court on Basin Reserve flyover case</t>
  </si>
  <si>
    <t>Share of reimbursed expenses from High Court case</t>
  </si>
  <si>
    <t xml:space="preserve">Operating Grant from Wellington City Council </t>
  </si>
  <si>
    <t>Bank interest</t>
  </si>
  <si>
    <t xml:space="preserve">         Total receipts</t>
  </si>
  <si>
    <t>Less PAYMENTS</t>
  </si>
  <si>
    <t>Postage and Post Office box rental</t>
  </si>
  <si>
    <t>Stationery and copying</t>
  </si>
  <si>
    <t>Rental of meeting venues</t>
  </si>
  <si>
    <t>Audit fee</t>
  </si>
  <si>
    <t>Paid towards costs of representation at High Court on Basin Reserve flyover</t>
  </si>
  <si>
    <t>Fee to Charities Services for filing annual return</t>
  </si>
  <si>
    <t>Cost of MVRA domain name for website</t>
  </si>
  <si>
    <t>Meeting expenses and gifts</t>
  </si>
  <si>
    <t>Bank fees</t>
  </si>
  <si>
    <t xml:space="preserve">         Total payments</t>
  </si>
  <si>
    <t>Excess of receipts over payments</t>
  </si>
  <si>
    <t>STATEMENT OF FINANCIAL POSITION</t>
  </si>
  <si>
    <t>as at 31 August 2016</t>
  </si>
  <si>
    <t>ASSETS</t>
  </si>
  <si>
    <t>Cash at bank</t>
  </si>
  <si>
    <t>Two term deposits maturing 4 January 2017</t>
  </si>
  <si>
    <t xml:space="preserve">         Total assets</t>
  </si>
  <si>
    <t>RESIDENTS' FUNDS</t>
  </si>
  <si>
    <t>Residents' funds brought forward</t>
  </si>
  <si>
    <t>Plus excess of receipts over payments</t>
  </si>
  <si>
    <t>(rounding adjustment)</t>
  </si>
  <si>
    <t xml:space="preserve">         Net Residents' funds</t>
  </si>
  <si>
    <t>The notes to these statements are attached to the Statement of Accounting Policies.</t>
  </si>
  <si>
    <t xml:space="preserve">                 2015/16</t>
  </si>
</sst>
</file>

<file path=xl/styles.xml><?xml version="1.0" encoding="utf-8"?>
<styleSheet xmlns="http://schemas.openxmlformats.org/spreadsheetml/2006/main">
  <numFmts count="3">
    <numFmt numFmtId="164" formatCode="#,##0;\(#,##0\)"/>
    <numFmt numFmtId="165" formatCode="#,##0_ ;\(#,##0\)"/>
    <numFmt numFmtId="166" formatCode="0_);\(0\)"/>
  </numFmts>
  <fonts count="3">
    <font>
      <sz val="11"/>
      <color theme="1"/>
      <name val="Calibri"/>
      <family val="2"/>
      <scheme val="minor"/>
    </font>
    <font>
      <b/>
      <sz val="11"/>
      <name val="San serif"/>
    </font>
    <font>
      <sz val="11"/>
      <name val="San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Continuous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3" fontId="1" fillId="0" borderId="0" xfId="0" applyNumberFormat="1" applyFont="1" applyAlignment="1">
      <alignment horizontal="right"/>
    </xf>
    <xf numFmtId="3" fontId="1" fillId="0" borderId="0" xfId="0" applyNumberFormat="1" applyFont="1"/>
    <xf numFmtId="3" fontId="2" fillId="0" borderId="0" xfId="0" applyNumberFormat="1" applyFont="1" applyFill="1"/>
    <xf numFmtId="3" fontId="2" fillId="0" borderId="0" xfId="0" applyNumberFormat="1" applyFont="1"/>
    <xf numFmtId="0" fontId="2" fillId="0" borderId="0" xfId="0" applyFont="1" applyAlignment="1">
      <alignment horizontal="center"/>
    </xf>
    <xf numFmtId="3" fontId="2" fillId="0" borderId="0" xfId="0" applyNumberFormat="1" applyFont="1" applyFill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3" fontId="1" fillId="0" borderId="0" xfId="0" applyNumberFormat="1" applyFont="1" applyFill="1"/>
    <xf numFmtId="0" fontId="2" fillId="0" borderId="0" xfId="0" applyFont="1" applyAlignment="1">
      <alignment vertical="top" wrapText="1"/>
    </xf>
    <xf numFmtId="0" fontId="2" fillId="0" borderId="0" xfId="0" applyFont="1" applyFill="1"/>
    <xf numFmtId="164" fontId="1" fillId="0" borderId="0" xfId="0" applyNumberFormat="1" applyFont="1"/>
    <xf numFmtId="165" fontId="2" fillId="0" borderId="0" xfId="0" applyNumberFormat="1" applyFont="1" applyFill="1"/>
    <xf numFmtId="3" fontId="1" fillId="0" borderId="0" xfId="0" applyNumberFormat="1" applyFont="1" applyFill="1" applyAlignment="1">
      <alignment horizontal="center"/>
    </xf>
    <xf numFmtId="3" fontId="1" fillId="0" borderId="0" xfId="0" applyNumberFormat="1" applyFont="1" applyAlignment="1">
      <alignment horizontal="center"/>
    </xf>
    <xf numFmtId="164" fontId="2" fillId="0" borderId="0" xfId="0" applyNumberFormat="1" applyFont="1"/>
    <xf numFmtId="166" fontId="2" fillId="0" borderId="0" xfId="0" applyNumberFormat="1" applyFont="1"/>
    <xf numFmtId="3" fontId="2" fillId="0" borderId="0" xfId="0" applyNumberFormat="1" applyFont="1" applyAlignment="1">
      <alignment horizontal="right"/>
    </xf>
    <xf numFmtId="1" fontId="2" fillId="0" borderId="0" xfId="0" applyNumberFormat="1" applyFont="1"/>
    <xf numFmtId="1" fontId="1" fillId="0" borderId="0" xfId="0" applyNumberFormat="1" applyFont="1" applyFill="1"/>
    <xf numFmtId="1" fontId="2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nstatements2015-1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ctpay"/>
      <sheetName val="finstmt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21">
          <cell r="O21">
            <v>51.11</v>
          </cell>
        </row>
        <row r="22">
          <cell r="I22">
            <v>60</v>
          </cell>
          <cell r="O22">
            <v>120</v>
          </cell>
        </row>
        <row r="38">
          <cell r="O38">
            <v>68.94</v>
          </cell>
        </row>
        <row r="50">
          <cell r="O50">
            <v>31.8</v>
          </cell>
        </row>
        <row r="58">
          <cell r="C58">
            <v>26448.11</v>
          </cell>
          <cell r="E58">
            <v>730</v>
          </cell>
          <cell r="F58">
            <v>320</v>
          </cell>
          <cell r="G58">
            <v>21300</v>
          </cell>
          <cell r="H58">
            <v>311.57</v>
          </cell>
          <cell r="K58">
            <v>175</v>
          </cell>
          <cell r="L58">
            <v>26.4</v>
          </cell>
          <cell r="M58">
            <v>281</v>
          </cell>
          <cell r="N58">
            <v>2550</v>
          </cell>
        </row>
        <row r="65">
          <cell r="C65">
            <v>20279.46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D12" sqref="D12"/>
    </sheetView>
  </sheetViews>
  <sheetFormatPr defaultRowHeight="15"/>
  <cols>
    <col min="1" max="1" width="8.5703125" customWidth="1"/>
    <col min="2" max="2" width="2.7109375" customWidth="1"/>
    <col min="3" max="3" width="2.5703125" customWidth="1"/>
    <col min="4" max="4" width="49.7109375" customWidth="1"/>
    <col min="5" max="5" width="8.140625" customWidth="1"/>
    <col min="6" max="6" width="11.5703125" customWidth="1"/>
    <col min="7" max="7" width="10.4257812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4"/>
      <c r="F2" s="5"/>
      <c r="G2" s="5"/>
    </row>
    <row r="3" spans="1:7">
      <c r="A3" s="1" t="s">
        <v>1</v>
      </c>
      <c r="B3" s="2"/>
      <c r="C3" s="2"/>
      <c r="D3" s="2"/>
      <c r="E3" s="2"/>
      <c r="F3" s="2"/>
      <c r="G3" s="2"/>
    </row>
    <row r="4" spans="1:7">
      <c r="A4" s="3"/>
      <c r="B4" s="3"/>
      <c r="C4" s="3"/>
      <c r="D4" s="3"/>
      <c r="E4" s="4"/>
      <c r="F4" s="5"/>
      <c r="G4" s="5"/>
    </row>
    <row r="5" spans="1:7">
      <c r="A5" s="1" t="s">
        <v>2</v>
      </c>
      <c r="B5" s="2"/>
      <c r="C5" s="2"/>
      <c r="D5" s="2"/>
      <c r="E5" s="2"/>
      <c r="F5" s="2"/>
      <c r="G5" s="2"/>
    </row>
    <row r="6" spans="1:7">
      <c r="A6" s="1" t="s">
        <v>3</v>
      </c>
      <c r="B6" s="2"/>
      <c r="C6" s="2"/>
      <c r="D6" s="2"/>
      <c r="E6" s="2"/>
      <c r="F6" s="2"/>
      <c r="G6" s="2"/>
    </row>
    <row r="7" spans="1:7">
      <c r="A7" s="6"/>
      <c r="B7" s="6"/>
      <c r="C7" s="6"/>
      <c r="D7" s="7"/>
      <c r="E7" s="4"/>
      <c r="F7" s="6"/>
      <c r="G7" s="6"/>
    </row>
    <row r="8" spans="1:7">
      <c r="A8" s="1" t="s">
        <v>4</v>
      </c>
      <c r="B8" s="1"/>
      <c r="C8" s="8"/>
      <c r="D8" s="8"/>
      <c r="E8" s="4" t="s">
        <v>5</v>
      </c>
      <c r="F8" s="1" t="s">
        <v>39</v>
      </c>
      <c r="G8" s="1"/>
    </row>
    <row r="9" spans="1:7">
      <c r="A9" s="8" t="s">
        <v>6</v>
      </c>
      <c r="B9" s="8"/>
      <c r="C9" s="8"/>
      <c r="D9" s="8"/>
      <c r="E9" s="4"/>
      <c r="F9" s="9" t="s">
        <v>6</v>
      </c>
      <c r="G9" s="9" t="s">
        <v>6</v>
      </c>
    </row>
    <row r="10" spans="1:7">
      <c r="A10" s="7"/>
      <c r="B10" s="7"/>
      <c r="C10" s="7" t="s">
        <v>7</v>
      </c>
      <c r="D10" s="7"/>
      <c r="E10" s="4"/>
      <c r="F10" s="10"/>
      <c r="G10" s="10"/>
    </row>
    <row r="11" spans="1:7">
      <c r="A11" s="11">
        <v>665</v>
      </c>
      <c r="B11" s="12"/>
      <c r="C11" s="6"/>
      <c r="D11" s="6" t="s">
        <v>8</v>
      </c>
      <c r="E11" s="13"/>
      <c r="F11" s="12">
        <f>[1]rctpay!E58</f>
        <v>730</v>
      </c>
      <c r="G11" s="12"/>
    </row>
    <row r="12" spans="1:7">
      <c r="A12" s="11">
        <v>690</v>
      </c>
      <c r="B12" s="12"/>
      <c r="C12" s="6"/>
      <c r="D12" s="6" t="s">
        <v>9</v>
      </c>
      <c r="E12" s="13"/>
      <c r="F12" s="12">
        <f>[1]rctpay!F58</f>
        <v>320</v>
      </c>
      <c r="G12" s="12"/>
    </row>
    <row r="13" spans="1:7" ht="28.5" customHeight="1">
      <c r="A13" s="14">
        <v>21330</v>
      </c>
      <c r="B13" s="15"/>
      <c r="C13" s="16"/>
      <c r="D13" s="16" t="s">
        <v>10</v>
      </c>
      <c r="E13" s="17">
        <v>3</v>
      </c>
      <c r="F13" s="15"/>
      <c r="G13" s="15"/>
    </row>
    <row r="14" spans="1:7" ht="16.5" customHeight="1">
      <c r="A14" s="14"/>
      <c r="B14" s="15"/>
      <c r="C14" s="16"/>
      <c r="D14" s="16" t="s">
        <v>11</v>
      </c>
      <c r="E14" s="17">
        <v>3</v>
      </c>
      <c r="F14" s="15">
        <f>[1]rctpay!G58</f>
        <v>21300</v>
      </c>
      <c r="G14" s="15"/>
    </row>
    <row r="15" spans="1:7" ht="16.5" customHeight="1">
      <c r="A15" s="14">
        <v>1500</v>
      </c>
      <c r="B15" s="15"/>
      <c r="C15" s="16"/>
      <c r="D15" s="16" t="s">
        <v>12</v>
      </c>
      <c r="E15" s="17">
        <v>4</v>
      </c>
      <c r="F15" s="15"/>
      <c r="G15" s="15"/>
    </row>
    <row r="16" spans="1:7">
      <c r="A16" s="11">
        <v>18</v>
      </c>
      <c r="B16" s="12"/>
      <c r="C16" s="6"/>
      <c r="D16" s="6" t="s">
        <v>13</v>
      </c>
      <c r="E16" s="13"/>
      <c r="F16" s="12">
        <f>[1]rctpay!H58</f>
        <v>311.57</v>
      </c>
      <c r="G16" s="12"/>
    </row>
    <row r="17" spans="1:7">
      <c r="A17" s="11"/>
      <c r="B17" s="12"/>
      <c r="C17" s="6"/>
      <c r="D17" s="16"/>
      <c r="E17" s="13"/>
      <c r="F17" s="12"/>
      <c r="G17" s="12"/>
    </row>
    <row r="18" spans="1:7">
      <c r="A18" s="18">
        <f>SUM(A11:A17)</f>
        <v>24203</v>
      </c>
      <c r="B18" s="10"/>
      <c r="C18" s="7"/>
      <c r="D18" s="7" t="s">
        <v>14</v>
      </c>
      <c r="E18" s="4"/>
      <c r="F18" s="10"/>
      <c r="G18" s="10">
        <f>SUM(F11:F17)</f>
        <v>22661.57</v>
      </c>
    </row>
    <row r="19" spans="1:7">
      <c r="A19" s="11"/>
      <c r="B19" s="12"/>
      <c r="C19" s="6"/>
      <c r="D19" s="6"/>
      <c r="E19" s="13"/>
      <c r="F19" s="12"/>
      <c r="G19" s="12"/>
    </row>
    <row r="20" spans="1:7">
      <c r="A20" s="18"/>
      <c r="B20" s="10"/>
      <c r="C20" s="7" t="s">
        <v>15</v>
      </c>
      <c r="D20" s="7"/>
      <c r="E20" s="4"/>
      <c r="F20" s="10"/>
      <c r="G20" s="10"/>
    </row>
    <row r="21" spans="1:7">
      <c r="A21" s="11">
        <v>158</v>
      </c>
      <c r="B21" s="12"/>
      <c r="C21" s="6"/>
      <c r="D21" s="6" t="s">
        <v>16</v>
      </c>
      <c r="E21" s="13"/>
      <c r="F21" s="12">
        <f>[1]rctpay!K58</f>
        <v>175</v>
      </c>
      <c r="G21" s="12"/>
    </row>
    <row r="22" spans="1:7">
      <c r="A22" s="11">
        <v>85</v>
      </c>
      <c r="B22" s="12"/>
      <c r="C22" s="6"/>
      <c r="D22" s="6" t="s">
        <v>17</v>
      </c>
      <c r="E22" s="13"/>
      <c r="F22" s="12">
        <f>[1]rctpay!L58</f>
        <v>26.4</v>
      </c>
      <c r="G22" s="12"/>
    </row>
    <row r="23" spans="1:7">
      <c r="A23" s="11">
        <v>358</v>
      </c>
      <c r="B23" s="12"/>
      <c r="C23" s="6"/>
      <c r="D23" s="6" t="s">
        <v>18</v>
      </c>
      <c r="E23" s="13"/>
      <c r="F23" s="12">
        <f>[1]rctpay!M58</f>
        <v>281</v>
      </c>
      <c r="G23" s="12"/>
    </row>
    <row r="24" spans="1:7">
      <c r="A24" s="11">
        <v>60</v>
      </c>
      <c r="B24" s="12"/>
      <c r="C24" s="6"/>
      <c r="D24" s="6" t="s">
        <v>19</v>
      </c>
      <c r="E24" s="13"/>
      <c r="F24" s="12">
        <f>[1]rctpay!O22-[1]rctpay!I22</f>
        <v>60</v>
      </c>
      <c r="G24" s="12"/>
    </row>
    <row r="25" spans="1:7" ht="31.5" customHeight="1">
      <c r="A25" s="11">
        <v>20313</v>
      </c>
      <c r="B25" s="12"/>
      <c r="C25" s="6"/>
      <c r="D25" s="19" t="s">
        <v>20</v>
      </c>
      <c r="E25" s="13">
        <v>3</v>
      </c>
      <c r="F25" s="12">
        <f>[1]rctpay!N58</f>
        <v>2550</v>
      </c>
      <c r="G25" s="12"/>
    </row>
    <row r="26" spans="1:7">
      <c r="A26" s="11">
        <v>51</v>
      </c>
      <c r="B26" s="12"/>
      <c r="C26" s="6"/>
      <c r="D26" s="6" t="s">
        <v>21</v>
      </c>
      <c r="E26" s="13"/>
      <c r="F26" s="12">
        <f>[1]rctpay!O21</f>
        <v>51.11</v>
      </c>
      <c r="G26" s="12"/>
    </row>
    <row r="27" spans="1:7">
      <c r="A27" s="11">
        <v>69</v>
      </c>
      <c r="B27" s="12"/>
      <c r="C27" s="6"/>
      <c r="D27" s="6" t="s">
        <v>22</v>
      </c>
      <c r="E27" s="13"/>
      <c r="F27" s="12">
        <f>[1]rctpay!O38</f>
        <v>68.94</v>
      </c>
      <c r="G27" s="12"/>
    </row>
    <row r="28" spans="1:7">
      <c r="A28" s="11"/>
      <c r="B28" s="12"/>
      <c r="C28" s="6"/>
      <c r="D28" s="6" t="s">
        <v>23</v>
      </c>
      <c r="E28" s="13"/>
      <c r="F28" s="12">
        <f>[1]rctpay!O50</f>
        <v>31.8</v>
      </c>
      <c r="G28" s="12"/>
    </row>
    <row r="29" spans="1:7">
      <c r="A29" s="11">
        <v>2</v>
      </c>
      <c r="B29" s="12"/>
      <c r="C29" s="6"/>
      <c r="D29" s="6" t="s">
        <v>24</v>
      </c>
      <c r="E29" s="13"/>
      <c r="F29" s="12"/>
      <c r="G29" s="12"/>
    </row>
    <row r="30" spans="1:7">
      <c r="A30" s="20"/>
      <c r="B30" s="6"/>
      <c r="C30" s="6"/>
      <c r="D30" s="6"/>
      <c r="E30" s="13"/>
      <c r="F30" s="12"/>
      <c r="G30" s="12"/>
    </row>
    <row r="31" spans="1:7">
      <c r="A31" s="18">
        <f>SUM(A21:A30)</f>
        <v>21096</v>
      </c>
      <c r="B31" s="10"/>
      <c r="C31" s="7"/>
      <c r="D31" s="7" t="s">
        <v>25</v>
      </c>
      <c r="E31" s="4"/>
      <c r="F31" s="10"/>
      <c r="G31" s="10">
        <f>(SUM(F21:F29))+1</f>
        <v>3245.2500000000005</v>
      </c>
    </row>
    <row r="32" spans="1:7">
      <c r="A32" s="11"/>
      <c r="B32" s="12"/>
      <c r="C32" s="6"/>
      <c r="D32" s="6"/>
      <c r="E32" s="13"/>
      <c r="F32" s="12"/>
      <c r="G32" s="12"/>
    </row>
    <row r="33" spans="1:7">
      <c r="A33" s="12">
        <f>A18-A31</f>
        <v>3107</v>
      </c>
      <c r="B33" s="12"/>
      <c r="C33" s="7" t="s">
        <v>26</v>
      </c>
      <c r="D33" s="6"/>
      <c r="E33" s="13"/>
      <c r="F33" s="12"/>
      <c r="G33" s="21">
        <f>G18-G31+1</f>
        <v>19417.32</v>
      </c>
    </row>
    <row r="34" spans="1:7">
      <c r="A34" s="22"/>
      <c r="B34" s="10"/>
      <c r="C34" s="6"/>
      <c r="D34" s="7"/>
      <c r="E34" s="4"/>
      <c r="F34" s="10"/>
      <c r="G34" s="10"/>
    </row>
    <row r="35" spans="1:7">
      <c r="A35" s="23" t="s">
        <v>27</v>
      </c>
      <c r="B35" s="2"/>
      <c r="C35" s="2"/>
      <c r="D35" s="2"/>
      <c r="E35" s="2"/>
      <c r="F35" s="2"/>
      <c r="G35" s="2"/>
    </row>
    <row r="36" spans="1:7">
      <c r="A36" s="24" t="s">
        <v>28</v>
      </c>
      <c r="B36" s="2"/>
      <c r="C36" s="2"/>
      <c r="D36" s="2"/>
      <c r="E36" s="2"/>
      <c r="F36" s="2"/>
      <c r="G36" s="2"/>
    </row>
    <row r="37" spans="1:7">
      <c r="A37" s="12"/>
      <c r="B37" s="12"/>
      <c r="C37" s="6"/>
      <c r="D37" s="7"/>
      <c r="E37" s="4"/>
      <c r="F37" s="12"/>
      <c r="G37" s="12"/>
    </row>
    <row r="38" spans="1:7">
      <c r="A38" s="12"/>
      <c r="B38" s="12"/>
      <c r="C38" s="7" t="s">
        <v>29</v>
      </c>
      <c r="D38" s="6"/>
      <c r="E38" s="13"/>
      <c r="F38" s="12"/>
      <c r="G38" s="12"/>
    </row>
    <row r="39" spans="1:7">
      <c r="A39" s="12">
        <v>7031</v>
      </c>
      <c r="B39" s="12"/>
      <c r="C39" s="6"/>
      <c r="D39" s="6" t="s">
        <v>30</v>
      </c>
      <c r="E39" s="13"/>
      <c r="F39" s="12">
        <f>[1]rctpay!C58-[1]rctpay!C65</f>
        <v>6168.6500000000015</v>
      </c>
      <c r="G39" s="12"/>
    </row>
    <row r="40" spans="1:7">
      <c r="A40" s="12"/>
      <c r="B40" s="12"/>
      <c r="C40" s="6"/>
      <c r="D40" s="6" t="s">
        <v>31</v>
      </c>
      <c r="E40" s="13"/>
      <c r="F40" s="12">
        <f>[1]rctpay!C65</f>
        <v>20279.46</v>
      </c>
      <c r="G40" s="12"/>
    </row>
    <row r="41" spans="1:7">
      <c r="A41" s="10">
        <f>A39</f>
        <v>7031</v>
      </c>
      <c r="B41" s="10"/>
      <c r="C41" s="7"/>
      <c r="D41" s="7" t="s">
        <v>32</v>
      </c>
      <c r="E41" s="4"/>
      <c r="F41" s="10"/>
      <c r="G41" s="10">
        <f>SUM(F39:F40)</f>
        <v>26448.11</v>
      </c>
    </row>
    <row r="42" spans="1:7">
      <c r="A42" s="12"/>
      <c r="B42" s="12"/>
      <c r="C42" s="6"/>
      <c r="D42" s="6"/>
      <c r="E42" s="13"/>
      <c r="F42" s="12"/>
      <c r="G42" s="12"/>
    </row>
    <row r="43" spans="1:7">
      <c r="A43" s="12"/>
      <c r="B43" s="12"/>
      <c r="C43" s="7" t="s">
        <v>33</v>
      </c>
      <c r="D43" s="6"/>
      <c r="E43" s="13"/>
      <c r="F43" s="12"/>
      <c r="G43" s="12"/>
    </row>
    <row r="44" spans="1:7">
      <c r="A44" s="12">
        <v>3923</v>
      </c>
      <c r="B44" s="12"/>
      <c r="C44" s="6"/>
      <c r="D44" s="6" t="s">
        <v>34</v>
      </c>
      <c r="E44" s="13"/>
      <c r="F44" s="12">
        <f>A47</f>
        <v>7031</v>
      </c>
      <c r="G44" s="12"/>
    </row>
    <row r="45" spans="1:7">
      <c r="A45" s="6">
        <v>3107</v>
      </c>
      <c r="B45" s="12"/>
      <c r="C45" s="6"/>
      <c r="D45" s="6" t="s">
        <v>35</v>
      </c>
      <c r="E45" s="13"/>
      <c r="F45" s="25">
        <f>G33</f>
        <v>19417.32</v>
      </c>
      <c r="G45" s="12"/>
    </row>
    <row r="46" spans="1:7">
      <c r="A46" s="26">
        <v>1</v>
      </c>
      <c r="B46" s="12"/>
      <c r="C46" s="6"/>
      <c r="D46" s="6" t="s">
        <v>36</v>
      </c>
      <c r="E46" s="13"/>
      <c r="F46" s="27"/>
      <c r="G46" s="12"/>
    </row>
    <row r="47" spans="1:7">
      <c r="A47" s="10">
        <f>SUM(A44:A46)</f>
        <v>7031</v>
      </c>
      <c r="B47" s="10"/>
      <c r="C47" s="7"/>
      <c r="D47" s="7" t="s">
        <v>37</v>
      </c>
      <c r="E47" s="4"/>
      <c r="F47" s="10"/>
      <c r="G47" s="10">
        <f>F44+F45+F46</f>
        <v>26448.32</v>
      </c>
    </row>
    <row r="48" spans="1:7">
      <c r="A48" s="28"/>
      <c r="B48" s="28"/>
      <c r="C48" s="6"/>
      <c r="D48" s="6"/>
      <c r="E48" s="13"/>
      <c r="F48" s="12"/>
      <c r="G48" s="25"/>
    </row>
    <row r="49" spans="1:7">
      <c r="A49" s="29"/>
      <c r="B49" s="30"/>
      <c r="C49" s="20" t="s">
        <v>38</v>
      </c>
      <c r="D49" s="20"/>
      <c r="E49" s="13"/>
      <c r="F49" s="12"/>
      <c r="G49" s="25"/>
    </row>
  </sheetData>
  <mergeCells count="8">
    <mergeCell ref="A35:G35"/>
    <mergeCell ref="A36:G36"/>
    <mergeCell ref="A1:G1"/>
    <mergeCell ref="A3:G3"/>
    <mergeCell ref="A5:G5"/>
    <mergeCell ref="A6:G6"/>
    <mergeCell ref="A8:B8"/>
    <mergeCell ref="F8:G8"/>
  </mergeCells>
  <pageMargins left="0.45" right="0.45" top="0.6" bottom="0.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Sue Watt</dc:creator>
  <cp:lastModifiedBy>Sue Watt</cp:lastModifiedBy>
  <cp:lastPrinted>2016-09-13T20:54:39Z</cp:lastPrinted>
  <dcterms:created xsi:type="dcterms:W3CDTF">2016-09-13T20:40:15Z</dcterms:created>
  <dcterms:modified xsi:type="dcterms:W3CDTF">2016-09-13T20:54:45Z</dcterms:modified>
</cp:coreProperties>
</file>